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\LT\"/>
    </mc:Choice>
  </mc:AlternateContent>
  <xr:revisionPtr revIDLastSave="0" documentId="13_ncr:1_{E09E4153-497F-4177-9708-54C95A11E2A2}" xr6:coauthVersionLast="37" xr6:coauthVersionMax="37" xr10:uidLastSave="{00000000-0000-0000-0000-000000000000}"/>
  <bookViews>
    <workbookView xWindow="0" yWindow="0" windowWidth="16380" windowHeight="8190" tabRatio="500" xr2:uid="{00000000-000D-0000-FFFF-FFFF00000000}"/>
  </bookViews>
  <sheets>
    <sheet name="Карта заказа" sheetId="1" r:id="rId1"/>
    <sheet name="Справочник" sheetId="3" r:id="rId2"/>
    <sheet name="для таблицы учета" sheetId="4" r:id="rId3"/>
  </sheets>
  <externalReferences>
    <externalReference r:id="rId4"/>
  </externalReferences>
  <definedNames>
    <definedName name="class_vl">'Карта заказа'!$I$10</definedName>
    <definedName name="class_vl_0">'Карта заказа'!$I$10</definedName>
    <definedName name="class_vl_1">'Карта заказа'!$I$10</definedName>
    <definedName name="Def">'Карта заказа'!$M$24</definedName>
    <definedName name="Def_0">'Карта заказа'!$M$22</definedName>
    <definedName name="Def_1">'Карта заказа'!$M$22</definedName>
    <definedName name="diap_4">'Карта заказа'!$AF$22</definedName>
    <definedName name="diap_4_0">'Карта заказа'!$AF$22</definedName>
    <definedName name="diap_4_1">'Карта заказа'!$AF$22</definedName>
    <definedName name="Fn">'Карта заказа'!$AF$18</definedName>
    <definedName name="Fv">'Карта заказа'!$AF$20</definedName>
    <definedName name="induct">'Карта заказа'!$M$22</definedName>
    <definedName name="min_active">'Карта заказа'!$AF$22</definedName>
    <definedName name="min_active_0">'Карта заказа'!$AF$26</definedName>
    <definedName name="min_active_1">'Карта заказа'!$AF$26</definedName>
    <definedName name="nom_dl_tok">'Карта заказа'!$M$16</definedName>
    <definedName name="nom_dl_tok_0">'Карта заказа'!$M$16</definedName>
    <definedName name="nom_dl_tok_1">'Карта заказа'!$M$16</definedName>
    <definedName name="nom_kt_tok">'Карта заказа'!$M$18</definedName>
    <definedName name="nom_kt_tok_0">'Карта заказа'!$M$18</definedName>
    <definedName name="nom_kt_tok_1">'Карта заказа'!$M$18</definedName>
    <definedName name="Pedest">'Карта заказа'!$M$26</definedName>
    <definedName name="Type_Zagr">'Карта заказа'!$A$32</definedName>
    <definedName name="ydar_tok">'Карта заказа'!$M$20</definedName>
    <definedName name="ВЛ">Справочник!$A$2:$A$8</definedName>
    <definedName name="Да">Справочник!$E$2:$E$3</definedName>
    <definedName name="Емкость">OFFSET(Справочник!$J$1,MATCH('Карта заказа'!$I$10,Справочник!$J:$J,0)-1,1,COUNTIF(Справочник!$J:$J,'Карта заказа'!$I$10),1)</definedName>
    <definedName name="Индуктивность">Справочник!$C$2:$C$10</definedName>
    <definedName name="Климат">Справочник!$L$1:$L$3</definedName>
    <definedName name="Нужно">Справочник!$D$2:$D$4</definedName>
    <definedName name="_xlnm.Print_Area" localSheetId="0">'Карта заказа'!$A$1:$AN$80</definedName>
    <definedName name="_xlnm.Print_Area" localSheetId="1">Справочник!$A$1:$L$15</definedName>
    <definedName name="_xlnm.Print_Area">'[1]Карта заказа'!$A$5:$AN$79</definedName>
    <definedName name="Схема">Справочник!$F$2:$F$8</definedName>
    <definedName name="Ток">Справочник!$B$2:$B$14</definedName>
    <definedName name="ТокКЗдлит">OFFSET(Справочник!$G$1,MATCH('Карта заказа'!$M$16,Справочник!$G:$G,0)-1,1,COUNTIF(Справочник!$G:$G,'Карта заказа'!$M$16),1)</definedName>
    <definedName name="ТокКЗуд">OFFSET(Справочник!$G$1,MATCH('Карта заказа'!$M$16,Справочник!$G:$G,0)-1,2,COUNTIF(Справочник!$G:$G,'Карта заказа'!$M$16),1)</definedName>
  </definedNames>
  <calcPr calcId="1790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F24" i="1" l="1"/>
  <c r="Q2" i="4"/>
  <c r="P2" i="4"/>
  <c r="A62" i="1" l="1"/>
  <c r="A32" i="1"/>
  <c r="AF36" i="1" l="1"/>
  <c r="T62" i="1" s="1"/>
  <c r="O2" i="4" l="1"/>
  <c r="J2" i="4" s="1"/>
  <c r="F2" i="4"/>
  <c r="N2" i="4"/>
  <c r="M2" i="4"/>
  <c r="I2" i="4"/>
  <c r="H2" i="4"/>
  <c r="G2" i="4"/>
  <c r="E2" i="4" l="1"/>
</calcChain>
</file>

<file path=xl/sharedStrings.xml><?xml version="1.0" encoding="utf-8"?>
<sst xmlns="http://schemas.openxmlformats.org/spreadsheetml/2006/main" count="110" uniqueCount="99">
  <si>
    <t>КАРТА ЗАКАЗА</t>
  </si>
  <si>
    <t xml:space="preserve">      </t>
  </si>
  <si>
    <t>Комплект высокочастотной обработки НПФ Мультиобработка</t>
  </si>
  <si>
    <t>Энергосистема:</t>
  </si>
  <si>
    <t>Заказчик:</t>
  </si>
  <si>
    <t>Электросети:</t>
  </si>
  <si>
    <t>Класс ВЛ, кВ:</t>
  </si>
  <si>
    <t>35 кВ</t>
  </si>
  <si>
    <t>Дата заполнения:</t>
  </si>
  <si>
    <t>Схема присоединения</t>
  </si>
  <si>
    <t>Технические требования к реактору ВЧЗ</t>
  </si>
  <si>
    <t>Технические требования к ЭН ВЧЗ</t>
  </si>
  <si>
    <t>1. Номинальный длительный ток, А:</t>
  </si>
  <si>
    <t>2. Номинальный кратковременный ток, кА:</t>
  </si>
  <si>
    <t>3. Ударный ток, кА:</t>
  </si>
  <si>
    <t>Технические требования к КС</t>
  </si>
  <si>
    <t>Технические требования к ФП</t>
  </si>
  <si>
    <t>2. Номинальное напряжение</t>
  </si>
  <si>
    <t>2. С выводом:</t>
  </si>
  <si>
    <t>Нет</t>
  </si>
  <si>
    <t>Да</t>
  </si>
  <si>
    <t>3. Совмещенный с изолирующей подставкой:</t>
  </si>
  <si>
    <t>4. В металлическом корпусе:</t>
  </si>
  <si>
    <t>5. Бумажно-пленочный диэлектрик:</t>
  </si>
  <si>
    <t>6. Композитный с силиконовым оребрением:</t>
  </si>
  <si>
    <t>7. В армированной покрышке:</t>
  </si>
  <si>
    <t>9. Внешняя изоляция:</t>
  </si>
  <si>
    <t>8. Разъединитель однополюсный, количество:</t>
  </si>
  <si>
    <t>10. Количество:</t>
  </si>
  <si>
    <t>Технические требования к РФ</t>
  </si>
  <si>
    <t>Технические требования к ШОН</t>
  </si>
  <si>
    <t>АДРЕС, ТЕЛЕФОН/ФАКС, E-MAIL заказчика:</t>
  </si>
  <si>
    <r>
      <rPr>
        <sz val="14"/>
        <rFont val="Times New Roman"/>
        <family val="1"/>
        <charset val="204"/>
      </rPr>
      <t xml:space="preserve">                                                           </t>
    </r>
    <r>
      <rPr>
        <b/>
        <sz val="14"/>
        <rFont val="Times New Roman"/>
        <family val="1"/>
        <charset val="204"/>
      </rPr>
      <t>Телефоны для уточнения карты заказа:
8 967 909 37 70</t>
    </r>
    <r>
      <rPr>
        <sz val="14"/>
        <rFont val="Times New Roman"/>
        <family val="1"/>
        <charset val="204"/>
      </rPr>
      <t xml:space="preserve"> – Шахов Василий Васильевич – Начальник отдела гарантийного обслуживания, E-mail: </t>
    </r>
    <r>
      <rPr>
        <u/>
        <sz val="14"/>
        <color rgb="FF0000FF"/>
        <rFont val="Times New Roman"/>
        <family val="1"/>
        <charset val="204"/>
      </rPr>
      <t>garant@multio.ru</t>
    </r>
    <r>
      <rPr>
        <sz val="14"/>
        <rFont val="Times New Roman"/>
        <family val="1"/>
        <charset val="204"/>
      </rPr>
      <t xml:space="preserve">;         
</t>
    </r>
    <r>
      <rPr>
        <b/>
        <sz val="14"/>
        <rFont val="Times New Roman"/>
        <family val="1"/>
        <charset val="204"/>
      </rPr>
      <t>8 963 850 20 00</t>
    </r>
    <r>
      <rPr>
        <sz val="14"/>
        <rFont val="Times New Roman"/>
        <family val="1"/>
        <charset val="204"/>
      </rPr>
      <t xml:space="preserve"> – Лукиных Олег Валерьевич – Главный инженер, E-mail: </t>
    </r>
    <r>
      <rPr>
        <u/>
        <sz val="14"/>
        <color rgb="FF0000FF"/>
        <rFont val="Times New Roman"/>
        <family val="1"/>
        <charset val="204"/>
      </rPr>
      <t xml:space="preserve">lov@multio.ru
</t>
    </r>
  </si>
  <si>
    <t>ВЛ</t>
  </si>
  <si>
    <t>Ток</t>
  </si>
  <si>
    <t>Индуктивность</t>
  </si>
  <si>
    <t>Схема</t>
  </si>
  <si>
    <t>110 кВ</t>
  </si>
  <si>
    <t>Нужно</t>
  </si>
  <si>
    <t>Фаза-земля</t>
  </si>
  <si>
    <t>Не нужно</t>
  </si>
  <si>
    <t>Фаза-фаза</t>
  </si>
  <si>
    <t>220 кВ</t>
  </si>
  <si>
    <t>Две фазы - земля</t>
  </si>
  <si>
    <t>330 кВ</t>
  </si>
  <si>
    <t>Трос - земля</t>
  </si>
  <si>
    <t>500 кВ</t>
  </si>
  <si>
    <t>Трос - трос</t>
  </si>
  <si>
    <t>750 кВ</t>
  </si>
  <si>
    <t>1,0</t>
  </si>
  <si>
    <t>Два троса - земля</t>
  </si>
  <si>
    <t>2,0</t>
  </si>
  <si>
    <t>заказ</t>
  </si>
  <si>
    <t xml:space="preserve">№ п/п в заказе </t>
  </si>
  <si>
    <t>объект</t>
  </si>
  <si>
    <t>Зав. №</t>
  </si>
  <si>
    <t>Тип заградителя</t>
  </si>
  <si>
    <t>Номинальная индуктивность, мГн</t>
  </si>
  <si>
    <t>Номинальный длительный ток, А</t>
  </si>
  <si>
    <t>Номинальный кратковременный ток КЗ, кА</t>
  </si>
  <si>
    <t>Ударный ток КЗ, кА</t>
  </si>
  <si>
    <t>Тип ЭН</t>
  </si>
  <si>
    <t>Вариант ЭН</t>
  </si>
  <si>
    <t>Зав. № ЭН</t>
  </si>
  <si>
    <t>Минимальное значение активной составляющей полного спротивления, Ом</t>
  </si>
  <si>
    <t>Класс линии, кВ</t>
  </si>
  <si>
    <t>Диапазон частот</t>
  </si>
  <si>
    <t>Защитное устройство от птиц</t>
  </si>
  <si>
    <t>Пьедестал</t>
  </si>
  <si>
    <t>Тип ОПН</t>
  </si>
  <si>
    <t>Зав. № ОПН</t>
  </si>
  <si>
    <t>6. Пъедестал, количество:</t>
  </si>
  <si>
    <t>5. Сетка от птиц, количество:</t>
  </si>
  <si>
    <t>8. Количество ВЧЗ:</t>
  </si>
  <si>
    <t>2. Количество РФ:</t>
  </si>
  <si>
    <t>2. Количество ШОН:</t>
  </si>
  <si>
    <t>6. Количество ФП:</t>
  </si>
  <si>
    <t>1. Емкость КС:</t>
  </si>
  <si>
    <t>4 .Индуктивность, мГн:</t>
  </si>
  <si>
    <t>7. Необходимость ПНР завода:</t>
  </si>
  <si>
    <t>5. Необходимость ПНР завода:</t>
  </si>
  <si>
    <t>8. Необходимость ПНР завода:</t>
  </si>
  <si>
    <t>4. Диапазон частот РФ:</t>
  </si>
  <si>
    <t>3. Встроенный РФ:</t>
  </si>
  <si>
    <t>6. Количество ЭН:</t>
  </si>
  <si>
    <t>4. Минимальное активное сопротивление, Ом:</t>
  </si>
  <si>
    <t>1. ЭН без реактора:</t>
  </si>
  <si>
    <t>1. Емкость</t>
  </si>
  <si>
    <t xml:space="preserve"> (сначала необходимо выбрать класс ВЛ):</t>
  </si>
  <si>
    <t>(ячейка заполняется автоматически и показывает возможность реализации заданного диапазона)</t>
  </si>
  <si>
    <t>5. Реализуемость диапазона заграждения:</t>
  </si>
  <si>
    <t>2. Диапазон частот ФП:</t>
  </si>
  <si>
    <t>2. Нижняя частота ЭН, кГц:</t>
  </si>
  <si>
    <t>3. Верхняя частота ЭН, кГц:</t>
  </si>
  <si>
    <t>1. Диапазон частот заграждения РФ:</t>
  </si>
  <si>
    <t>7. Климатическое исполнение:</t>
  </si>
  <si>
    <t>У1</t>
  </si>
  <si>
    <t>ХЛ1</t>
  </si>
  <si>
    <t>УХЛ1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</si>
</sst>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 Cyr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Times New Roman"/>
      <family val="1"/>
      <charset val="1"/>
    </font>
    <font>
      <u/>
      <sz val="14"/>
      <color rgb="FF0000FF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BEEF4"/>
        <bgColor rgb="FFCCFFFF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medium">
        <color auto="1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top"/>
    </xf>
    <xf numFmtId="0" fontId="1" fillId="2" borderId="0" xfId="0" applyFont="1" applyFill="1" applyAlignment="1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Alignment="1"/>
    <xf numFmtId="0" fontId="4" fillId="2" borderId="0" xfId="0" applyFont="1" applyFill="1" applyAlignment="1"/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/>
    <xf numFmtId="0" fontId="9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Border="1"/>
    <xf numFmtId="0" fontId="9" fillId="2" borderId="5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9" xfId="0" applyFont="1" applyFill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12" xfId="0" applyFont="1" applyBorder="1" applyAlignment="1"/>
    <xf numFmtId="0" fontId="0" fillId="2" borderId="0" xfId="0" applyFont="1" applyFill="1"/>
    <xf numFmtId="0" fontId="3" fillId="0" borderId="10" xfId="0" applyFont="1" applyBorder="1" applyAlignment="1"/>
    <xf numFmtId="0" fontId="3" fillId="0" borderId="13" xfId="0" applyFont="1" applyBorder="1" applyAlignment="1"/>
    <xf numFmtId="0" fontId="3" fillId="0" borderId="14" xfId="0" applyFont="1" applyBorder="1" applyAlignment="1"/>
    <xf numFmtId="0" fontId="3" fillId="0" borderId="15" xfId="0" applyFont="1" applyBorder="1" applyAlignment="1"/>
    <xf numFmtId="0" fontId="3" fillId="0" borderId="11" xfId="0" applyFont="1" applyBorder="1" applyAlignment="1"/>
    <xf numFmtId="0" fontId="3" fillId="0" borderId="12" xfId="0" applyFont="1" applyBorder="1" applyAlignment="1"/>
    <xf numFmtId="0" fontId="10" fillId="0" borderId="0" xfId="0" applyFont="1"/>
    <xf numFmtId="0" fontId="3" fillId="0" borderId="0" xfId="0" applyFont="1" applyBorder="1" applyAlignment="1"/>
    <xf numFmtId="0" fontId="3" fillId="0" borderId="17" xfId="0" applyFont="1" applyBorder="1" applyAlignment="1"/>
    <xf numFmtId="0" fontId="3" fillId="2" borderId="16" xfId="0" applyFont="1" applyFill="1" applyBorder="1" applyAlignment="1"/>
    <xf numFmtId="0" fontId="3" fillId="0" borderId="19" xfId="0" applyFont="1" applyBorder="1" applyAlignment="1"/>
    <xf numFmtId="0" fontId="4" fillId="0" borderId="19" xfId="0" applyFont="1" applyBorder="1" applyAlignment="1"/>
    <xf numFmtId="0" fontId="5" fillId="2" borderId="18" xfId="0" applyFont="1" applyFill="1" applyBorder="1" applyAlignment="1">
      <alignment horizontal="center" vertical="center"/>
    </xf>
    <xf numFmtId="0" fontId="3" fillId="0" borderId="20" xfId="0" applyFont="1" applyBorder="1" applyAlignment="1"/>
    <xf numFmtId="0" fontId="3" fillId="0" borderId="21" xfId="0" applyFont="1" applyBorder="1" applyAlignment="1"/>
    <xf numFmtId="0" fontId="3" fillId="0" borderId="7" xfId="0" applyFont="1" applyBorder="1" applyAlignment="1"/>
    <xf numFmtId="0" fontId="3" fillId="2" borderId="22" xfId="0" applyFont="1" applyFill="1" applyBorder="1" applyAlignment="1"/>
    <xf numFmtId="0" fontId="3" fillId="2" borderId="23" xfId="0" applyFont="1" applyFill="1" applyBorder="1" applyAlignment="1"/>
    <xf numFmtId="0" fontId="3" fillId="2" borderId="24" xfId="0" applyFont="1" applyFill="1" applyBorder="1" applyAlignment="1"/>
    <xf numFmtId="0" fontId="3" fillId="2" borderId="25" xfId="0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0" fontId="9" fillId="2" borderId="29" xfId="0" applyFont="1" applyFill="1" applyBorder="1" applyAlignment="1">
      <alignment vertical="center"/>
    </xf>
    <xf numFmtId="0" fontId="3" fillId="2" borderId="7" xfId="0" applyFont="1" applyFill="1" applyBorder="1" applyAlignment="1"/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9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2" borderId="5" xfId="0" applyFill="1" applyBorder="1"/>
    <xf numFmtId="0" fontId="3" fillId="2" borderId="5" xfId="0" applyFont="1" applyFill="1" applyBorder="1" applyAlignment="1">
      <alignment horizontal="left"/>
    </xf>
    <xf numFmtId="0" fontId="0" fillId="2" borderId="9" xfId="0" applyFill="1" applyBorder="1"/>
    <xf numFmtId="0" fontId="0" fillId="2" borderId="7" xfId="0" applyFill="1" applyBorder="1"/>
    <xf numFmtId="0" fontId="0" fillId="2" borderId="30" xfId="0" applyFill="1" applyBorder="1"/>
    <xf numFmtId="0" fontId="0" fillId="2" borderId="0" xfId="0" applyFill="1" applyBorder="1"/>
    <xf numFmtId="0" fontId="0" fillId="2" borderId="31" xfId="0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left" vertical="center"/>
    </xf>
    <xf numFmtId="0" fontId="0" fillId="2" borderId="9" xfId="0" applyFill="1" applyBorder="1" applyAlignment="1">
      <alignment horizontal="center" vertical="center"/>
    </xf>
    <xf numFmtId="0" fontId="0" fillId="2" borderId="23" xfId="0" applyFill="1" applyBorder="1"/>
    <xf numFmtId="0" fontId="0" fillId="2" borderId="32" xfId="0" applyFill="1" applyBorder="1"/>
    <xf numFmtId="0" fontId="0" fillId="2" borderId="25" xfId="0" applyFill="1" applyBorder="1"/>
    <xf numFmtId="0" fontId="0" fillId="2" borderId="0" xfId="0" applyFill="1" applyBorder="1" applyAlignment="1">
      <alignment horizontal="center" vertical="center"/>
    </xf>
    <xf numFmtId="0" fontId="0" fillId="2" borderId="33" xfId="0" applyFill="1" applyBorder="1"/>
    <xf numFmtId="0" fontId="0" fillId="2" borderId="6" xfId="0" applyFill="1" applyBorder="1"/>
    <xf numFmtId="0" fontId="0" fillId="2" borderId="29" xfId="0" applyFill="1" applyBorder="1"/>
    <xf numFmtId="0" fontId="0" fillId="2" borderId="34" xfId="0" applyFill="1" applyBorder="1"/>
    <xf numFmtId="0" fontId="0" fillId="2" borderId="22" xfId="0" applyFill="1" applyBorder="1"/>
    <xf numFmtId="0" fontId="0" fillId="2" borderId="24" xfId="0" applyFill="1" applyBorder="1"/>
    <xf numFmtId="0" fontId="9" fillId="2" borderId="0" xfId="0" applyFont="1" applyFill="1" applyBorder="1" applyAlignment="1"/>
    <xf numFmtId="0" fontId="5" fillId="2" borderId="0" xfId="0" applyFont="1" applyFill="1" applyBorder="1" applyAlignment="1"/>
    <xf numFmtId="0" fontId="2" fillId="2" borderId="0" xfId="0" applyFont="1" applyFill="1" applyBorder="1" applyAlignment="1"/>
    <xf numFmtId="0" fontId="6" fillId="2" borderId="0" xfId="0" applyFont="1" applyFill="1" applyBorder="1" applyAlignment="1"/>
    <xf numFmtId="0" fontId="3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/>
    </xf>
    <xf numFmtId="0" fontId="9" fillId="2" borderId="1" xfId="0" applyFont="1" applyFill="1" applyBorder="1" applyAlignment="1"/>
    <xf numFmtId="49" fontId="0" fillId="0" borderId="0" xfId="0" applyNumberForma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35" xfId="0" applyFont="1" applyBorder="1" applyAlignment="1"/>
    <xf numFmtId="0" fontId="3" fillId="0" borderId="36" xfId="0" applyFont="1" applyBorder="1" applyAlignment="1"/>
    <xf numFmtId="164" fontId="3" fillId="0" borderId="15" xfId="0" applyNumberFormat="1" applyFont="1" applyBorder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7" xfId="0" applyFont="1" applyBorder="1" applyAlignment="1"/>
    <xf numFmtId="0" fontId="0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/>
    <xf numFmtId="0" fontId="3" fillId="2" borderId="5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38" xfId="0" applyFont="1" applyFill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4" fillId="0" borderId="8" xfId="0" applyFont="1" applyBorder="1" applyAlignment="1" applyProtection="1">
      <alignment horizontal="center"/>
      <protection locked="0"/>
    </xf>
    <xf numFmtId="0" fontId="12" fillId="2" borderId="30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left" wrapText="1"/>
    </xf>
    <xf numFmtId="0" fontId="3" fillId="2" borderId="3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 applyProtection="1">
      <alignment horizontal="center"/>
      <protection locked="0"/>
    </xf>
    <xf numFmtId="0" fontId="4" fillId="0" borderId="40" xfId="0" applyFont="1" applyFill="1" applyBorder="1" applyAlignment="1" applyProtection="1">
      <alignment horizontal="center"/>
      <protection locked="0"/>
    </xf>
    <xf numFmtId="0" fontId="4" fillId="0" borderId="41" xfId="0" applyFont="1" applyFill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1" fillId="2" borderId="26" xfId="0" applyFont="1" applyFill="1" applyBorder="1" applyAlignment="1">
      <alignment horizontal="center" vertical="center"/>
    </xf>
    <xf numFmtId="0" fontId="4" fillId="0" borderId="8" xfId="0" applyFont="1" applyBorder="1" applyAlignment="1" applyProtection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6" fillId="0" borderId="1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0" fillId="2" borderId="37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8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74;&#1099;&#1073;&#1086;&#1088;%20&#1085;&#1086;&#1084;&#1080;&#1085;&#1072;&#1083;&#1100;&#1085;&#1086;&#1075;&#1086;%20&#1090;&#1086;&#1082;&#1072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рта заказа"/>
      <sheetName val="Справочник"/>
      <sheetName val="для таблицы учета"/>
      <sheetName val="выбор номинального тока"/>
    </sheetNames>
    <sheetDataSet>
      <sheetData sheetId="0">
        <row r="10">
          <cell r="I10" t="str">
            <v>35 кВ</v>
          </cell>
        </row>
        <row r="16">
          <cell r="M16">
            <v>630</v>
          </cell>
        </row>
        <row r="18">
          <cell r="M18">
            <v>16</v>
          </cell>
        </row>
        <row r="20">
          <cell r="M20">
            <v>41</v>
          </cell>
        </row>
        <row r="22">
          <cell r="M22">
            <v>1</v>
          </cell>
        </row>
        <row r="24">
          <cell r="M24">
            <v>1</v>
          </cell>
          <cell r="AF24" t="str">
            <v>Да</v>
          </cell>
        </row>
        <row r="26">
          <cell r="AF26">
            <v>650</v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MJ105"/>
  <sheetViews>
    <sheetView tabSelected="1" view="pageBreakPreview" topLeftCell="A4" zoomScale="85" zoomScaleNormal="115" zoomScaleSheetLayoutView="85" workbookViewId="0">
      <selection activeCell="W28" sqref="W28:AE28"/>
    </sheetView>
  </sheetViews>
  <sheetFormatPr defaultColWidth="9" defaultRowHeight="12.75" x14ac:dyDescent="0.2"/>
  <cols>
    <col min="1" max="7" width="2.5703125" style="1" customWidth="1"/>
    <col min="8" max="8" width="8.28515625" style="1" customWidth="1"/>
    <col min="9" max="11" width="5.5703125" style="1" customWidth="1"/>
    <col min="12" max="12" width="11" style="1" customWidth="1"/>
    <col min="13" max="21" width="3.5703125" style="1" customWidth="1"/>
    <col min="22" max="22" width="4.42578125" style="1" customWidth="1"/>
    <col min="23" max="23" width="3.5703125" style="1" customWidth="1"/>
    <col min="24" max="24" width="4.7109375" style="1" customWidth="1"/>
    <col min="25" max="25" width="3.5703125" style="1" customWidth="1"/>
    <col min="26" max="26" width="3.85546875" style="1" customWidth="1"/>
    <col min="27" max="30" width="3.5703125" style="1" customWidth="1"/>
    <col min="31" max="31" width="13.5703125" style="1" customWidth="1"/>
    <col min="32" max="32" width="4.28515625" style="1" customWidth="1"/>
    <col min="33" max="39" width="3.5703125" style="1" customWidth="1"/>
    <col min="40" max="40" width="0.140625" style="1" customWidth="1"/>
    <col min="41" max="41" width="4.85546875" style="1" customWidth="1"/>
    <col min="42" max="43" width="4.5703125" style="1" customWidth="1"/>
    <col min="44" max="1024" width="9" style="1"/>
  </cols>
  <sheetData>
    <row r="1" spans="1:43" ht="12" customHeight="1" x14ac:dyDescent="0.2"/>
    <row r="2" spans="1:43" ht="12" customHeight="1" x14ac:dyDescent="0.2"/>
    <row r="3" spans="1:43" ht="12" customHeight="1" x14ac:dyDescent="0.2"/>
    <row r="4" spans="1:43" ht="12" customHeight="1" x14ac:dyDescent="0.2"/>
    <row r="5" spans="1:43" ht="24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02" t="s">
        <v>0</v>
      </c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2"/>
      <c r="Z5" s="2"/>
      <c r="AA5" s="2"/>
      <c r="AB5" s="2"/>
      <c r="AC5" s="2"/>
      <c r="AD5" s="103" t="s">
        <v>1</v>
      </c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3"/>
      <c r="AP5" s="3"/>
      <c r="AQ5" s="3"/>
    </row>
    <row r="6" spans="1:43" ht="24" customHeight="1" x14ac:dyDescent="0.3">
      <c r="A6" s="104" t="s">
        <v>2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5"/>
      <c r="AM6" s="5"/>
      <c r="AN6" s="5"/>
      <c r="AO6" s="6"/>
      <c r="AP6" s="6"/>
      <c r="AQ6" s="6"/>
    </row>
    <row r="7" spans="1:43" ht="24" customHeight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5"/>
      <c r="AM7" s="5"/>
      <c r="AN7" s="5"/>
      <c r="AO7" s="6"/>
      <c r="AP7" s="6"/>
      <c r="AQ7" s="6"/>
    </row>
    <row r="8" spans="1:43" ht="18" customHeight="1" x14ac:dyDescent="0.3">
      <c r="A8" s="7" t="s">
        <v>3</v>
      </c>
      <c r="B8" s="8"/>
      <c r="C8" s="9"/>
      <c r="D8" s="9"/>
      <c r="E8" s="9"/>
      <c r="F8" s="9"/>
      <c r="G8" s="9"/>
      <c r="H8" s="9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"/>
      <c r="V8" s="7" t="s">
        <v>4</v>
      </c>
      <c r="W8" s="8"/>
      <c r="Y8" s="11"/>
      <c r="Z8" s="11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2"/>
      <c r="AN8" s="12"/>
      <c r="AO8" s="13"/>
      <c r="AP8" s="13"/>
      <c r="AQ8" s="13"/>
    </row>
    <row r="9" spans="1:43" ht="21.75" customHeight="1" x14ac:dyDescent="0.3">
      <c r="A9" s="7" t="s">
        <v>5</v>
      </c>
      <c r="B9" s="8"/>
      <c r="C9" s="9"/>
      <c r="D9" s="9"/>
      <c r="E9" s="9"/>
      <c r="F9" s="9"/>
      <c r="G9" s="9"/>
      <c r="H9" s="9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4"/>
      <c r="V9" s="14"/>
      <c r="W9" s="8"/>
      <c r="X9" s="9"/>
      <c r="Y9" s="11"/>
      <c r="Z9" s="11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2"/>
      <c r="AN9" s="12"/>
      <c r="AO9" s="13"/>
      <c r="AP9" s="13"/>
      <c r="AQ9" s="13"/>
    </row>
    <row r="10" spans="1:43" ht="22.5" customHeight="1" x14ac:dyDescent="0.3">
      <c r="A10" s="7" t="s">
        <v>6</v>
      </c>
      <c r="B10" s="8"/>
      <c r="C10" s="9"/>
      <c r="D10" s="9"/>
      <c r="E10" s="9"/>
      <c r="F10" s="9"/>
      <c r="G10" s="9"/>
      <c r="H10" s="9"/>
      <c r="I10" s="107" t="s">
        <v>37</v>
      </c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4"/>
      <c r="V10" s="7" t="s">
        <v>8</v>
      </c>
      <c r="W10" s="8"/>
      <c r="Y10" s="11"/>
      <c r="Z10" s="11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2"/>
      <c r="AN10" s="12"/>
      <c r="AO10" s="13"/>
      <c r="AP10" s="13"/>
      <c r="AQ10" s="13"/>
    </row>
    <row r="11" spans="1:43" ht="18.75" x14ac:dyDescent="0.3">
      <c r="A11" s="7" t="s">
        <v>9</v>
      </c>
      <c r="B11" s="8"/>
      <c r="C11" s="9"/>
      <c r="D11" s="9"/>
      <c r="E11" s="9"/>
      <c r="F11" s="9"/>
      <c r="G11" s="9"/>
      <c r="H11" s="9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4"/>
      <c r="V11" s="14"/>
      <c r="W11" s="8"/>
      <c r="X11" s="7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2"/>
      <c r="AL11" s="12"/>
      <c r="AM11" s="12"/>
      <c r="AN11" s="12"/>
      <c r="AO11" s="13"/>
      <c r="AP11" s="13"/>
      <c r="AQ11" s="13"/>
    </row>
    <row r="12" spans="1:43" ht="21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14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12"/>
      <c r="AL12" s="12"/>
      <c r="AM12" s="12"/>
      <c r="AN12" s="12"/>
      <c r="AO12" s="13"/>
      <c r="AP12" s="13"/>
      <c r="AQ12" s="13"/>
    </row>
    <row r="13" spans="1:43" ht="12" customHeight="1" x14ac:dyDescent="0.2">
      <c r="A13" s="113" t="s">
        <v>10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4" t="s">
        <v>11</v>
      </c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2"/>
      <c r="AN13" s="12"/>
      <c r="AO13" s="13"/>
      <c r="AP13" s="13"/>
      <c r="AQ13" s="13"/>
    </row>
    <row r="14" spans="1:43" ht="12" customHeight="1" x14ac:dyDescent="0.2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2"/>
      <c r="AN14" s="12"/>
      <c r="AO14" s="13"/>
      <c r="AP14" s="13"/>
      <c r="AQ14" s="13"/>
    </row>
    <row r="15" spans="1:43" ht="8.25" customHeight="1" x14ac:dyDescent="0.2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8"/>
      <c r="AM15" s="12"/>
      <c r="AN15" s="12"/>
      <c r="AO15" s="13"/>
      <c r="AP15" s="13"/>
      <c r="AQ15" s="13"/>
    </row>
    <row r="16" spans="1:43" s="25" customFormat="1" ht="18" customHeight="1" x14ac:dyDescent="0.3">
      <c r="A16" s="19" t="s">
        <v>12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09"/>
      <c r="N16" s="110"/>
      <c r="O16" s="110"/>
      <c r="P16" s="110"/>
      <c r="Q16" s="110"/>
      <c r="R16" s="111"/>
      <c r="S16" s="21"/>
      <c r="T16" s="20" t="s">
        <v>86</v>
      </c>
      <c r="U16" s="20"/>
      <c r="V16" s="20"/>
      <c r="W16" s="20"/>
      <c r="X16" s="20"/>
      <c r="Y16" s="20"/>
      <c r="Z16" s="20"/>
      <c r="AA16" s="22"/>
      <c r="AB16" s="22"/>
      <c r="AC16" s="22"/>
      <c r="AD16" s="23"/>
      <c r="AE16" s="23"/>
      <c r="AF16" s="115"/>
      <c r="AG16" s="115"/>
      <c r="AH16" s="115"/>
      <c r="AI16" s="115"/>
      <c r="AJ16" s="115"/>
      <c r="AK16" s="115"/>
      <c r="AL16" s="24"/>
      <c r="AM16" s="12"/>
      <c r="AN16" s="12"/>
      <c r="AO16" s="13"/>
      <c r="AP16" s="13"/>
      <c r="AQ16" s="13"/>
    </row>
    <row r="17" spans="1:43" s="25" customFormat="1" ht="8.25" customHeight="1" x14ac:dyDescent="0.3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1"/>
      <c r="T17" s="20"/>
      <c r="U17" s="20"/>
      <c r="V17" s="20"/>
      <c r="W17" s="20"/>
      <c r="X17" s="20"/>
      <c r="Y17" s="20"/>
      <c r="Z17" s="20"/>
      <c r="AA17" s="26"/>
      <c r="AB17" s="27"/>
      <c r="AC17" s="28"/>
      <c r="AD17" s="29"/>
      <c r="AE17" s="29"/>
      <c r="AF17" s="29"/>
      <c r="AG17" s="29"/>
      <c r="AH17" s="29"/>
      <c r="AI17" s="92"/>
      <c r="AJ17" s="40"/>
      <c r="AK17" s="39"/>
      <c r="AL17" s="31"/>
      <c r="AM17" s="12"/>
      <c r="AN17" s="12"/>
      <c r="AO17" s="13"/>
      <c r="AP17" s="13"/>
      <c r="AQ17" s="13"/>
    </row>
    <row r="18" spans="1:43" s="25" customFormat="1" ht="18" customHeight="1" x14ac:dyDescent="0.3">
      <c r="A18" s="19" t="s">
        <v>13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09"/>
      <c r="N18" s="110"/>
      <c r="O18" s="110"/>
      <c r="P18" s="110"/>
      <c r="Q18" s="110"/>
      <c r="R18" s="111"/>
      <c r="S18" s="21"/>
      <c r="T18" s="32" t="s">
        <v>92</v>
      </c>
      <c r="U18" s="20"/>
      <c r="V18" s="20"/>
      <c r="W18" s="20"/>
      <c r="X18" s="20"/>
      <c r="Y18" s="20"/>
      <c r="Z18" s="35"/>
      <c r="AA18" s="23"/>
      <c r="AB18" s="22"/>
      <c r="AC18" s="22"/>
      <c r="AD18" s="23"/>
      <c r="AE18" s="91"/>
      <c r="AF18" s="112"/>
      <c r="AG18" s="112"/>
      <c r="AH18" s="112"/>
      <c r="AI18" s="112"/>
      <c r="AJ18" s="112"/>
      <c r="AK18" s="112"/>
      <c r="AL18" s="24"/>
      <c r="AM18" s="12"/>
      <c r="AN18" s="12"/>
      <c r="AO18" s="13"/>
      <c r="AP18" s="13"/>
      <c r="AQ18" s="13"/>
    </row>
    <row r="19" spans="1:43" s="25" customFormat="1" ht="8.25" customHeight="1" x14ac:dyDescent="0.3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1"/>
      <c r="T19" s="20"/>
      <c r="U19" s="20"/>
      <c r="V19" s="20"/>
      <c r="W19" s="20"/>
      <c r="X19" s="20"/>
      <c r="Y19" s="20"/>
      <c r="Z19" s="20"/>
      <c r="AA19" s="29"/>
      <c r="AB19" s="28"/>
      <c r="AC19" s="28"/>
      <c r="AD19" s="29"/>
      <c r="AE19" s="29"/>
      <c r="AF19" s="29"/>
      <c r="AG19" s="29"/>
      <c r="AH19" s="29"/>
      <c r="AI19" s="33"/>
      <c r="AJ19" s="28"/>
      <c r="AK19" s="29"/>
      <c r="AL19" s="34"/>
      <c r="AM19" s="12"/>
      <c r="AN19" s="12"/>
      <c r="AO19" s="13"/>
      <c r="AP19" s="13"/>
      <c r="AQ19" s="13"/>
    </row>
    <row r="20" spans="1:43" s="25" customFormat="1" ht="18" customHeight="1" x14ac:dyDescent="0.3">
      <c r="A20" s="19" t="s">
        <v>14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109"/>
      <c r="N20" s="110"/>
      <c r="O20" s="110"/>
      <c r="P20" s="110"/>
      <c r="Q20" s="110"/>
      <c r="R20" s="111"/>
      <c r="S20" s="21"/>
      <c r="T20" s="32" t="s">
        <v>93</v>
      </c>
      <c r="U20" s="20"/>
      <c r="V20" s="20"/>
      <c r="W20" s="20"/>
      <c r="X20" s="20"/>
      <c r="Y20" s="20"/>
      <c r="Z20" s="20"/>
      <c r="AA20" s="23"/>
      <c r="AB20" s="22"/>
      <c r="AC20" s="22"/>
      <c r="AD20" s="23"/>
      <c r="AE20" s="91"/>
      <c r="AF20" s="132"/>
      <c r="AG20" s="133"/>
      <c r="AH20" s="133"/>
      <c r="AI20" s="133"/>
      <c r="AJ20" s="133"/>
      <c r="AK20" s="134"/>
      <c r="AL20" s="24"/>
      <c r="AM20" s="12"/>
      <c r="AN20" s="12"/>
      <c r="AO20" s="13"/>
      <c r="AP20" s="13"/>
      <c r="AQ20" s="13"/>
    </row>
    <row r="21" spans="1:43" s="25" customFormat="1" ht="6.75" customHeight="1" x14ac:dyDescent="0.3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0"/>
      <c r="U21" s="20"/>
      <c r="V21" s="20"/>
      <c r="W21" s="20"/>
      <c r="X21" s="20"/>
      <c r="Y21" s="20"/>
      <c r="Z21" s="20"/>
      <c r="AA21" s="30"/>
      <c r="AB21" s="26"/>
      <c r="AC21" s="26"/>
      <c r="AD21" s="30"/>
      <c r="AE21" s="30"/>
      <c r="AF21" s="93"/>
      <c r="AG21" s="29"/>
      <c r="AH21" s="29"/>
      <c r="AI21" s="33"/>
      <c r="AJ21" s="28"/>
      <c r="AK21" s="29"/>
      <c r="AL21" s="36"/>
      <c r="AM21" s="12"/>
      <c r="AN21" s="12"/>
      <c r="AO21" s="13"/>
      <c r="AP21" s="13"/>
      <c r="AQ21" s="13"/>
    </row>
    <row r="22" spans="1:43" s="25" customFormat="1" ht="18.75" customHeight="1" x14ac:dyDescent="0.3">
      <c r="A22" s="32" t="s">
        <v>78</v>
      </c>
      <c r="B22" s="20"/>
      <c r="C22" s="20"/>
      <c r="D22" s="20"/>
      <c r="E22" s="20"/>
      <c r="F22" s="20"/>
      <c r="G22" s="20"/>
      <c r="H22" s="23"/>
      <c r="I22" s="22"/>
      <c r="J22" s="22"/>
      <c r="K22" s="23"/>
      <c r="L22" s="91"/>
      <c r="M22" s="112"/>
      <c r="N22" s="112"/>
      <c r="O22" s="112"/>
      <c r="P22" s="112"/>
      <c r="Q22" s="112"/>
      <c r="R22" s="112"/>
      <c r="S22" s="21"/>
      <c r="T22" s="20" t="s">
        <v>85</v>
      </c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121"/>
      <c r="AG22" s="122"/>
      <c r="AH22" s="122"/>
      <c r="AI22" s="122"/>
      <c r="AJ22" s="122"/>
      <c r="AK22" s="123"/>
      <c r="AL22" s="36"/>
      <c r="AM22" s="12"/>
      <c r="AN22" s="12"/>
      <c r="AO22" s="73"/>
      <c r="AP22" s="73"/>
      <c r="AQ22" s="73"/>
    </row>
    <row r="23" spans="1:43" s="25" customFormat="1" ht="6.75" customHeight="1" x14ac:dyDescent="0.3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1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36"/>
      <c r="AM23" s="12"/>
      <c r="AN23" s="12"/>
      <c r="AO23" s="73"/>
      <c r="AP23" s="73"/>
      <c r="AQ23" s="73"/>
    </row>
    <row r="24" spans="1:43" s="25" customFormat="1" ht="20.25" customHeight="1" x14ac:dyDescent="0.3">
      <c r="A24" s="19" t="s">
        <v>72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109"/>
      <c r="N24" s="110"/>
      <c r="O24" s="110"/>
      <c r="P24" s="110"/>
      <c r="Q24" s="110"/>
      <c r="R24" s="111"/>
      <c r="S24" s="21"/>
      <c r="T24" s="118" t="s">
        <v>90</v>
      </c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20"/>
      <c r="AF24" s="135" t="str">
        <f>IF(OR(Fn=0,Fv=0,diap_4=0),"",IF(AND(Def_0=0.1,Fn&gt;=453,Fv&lt;=1000,diap_4=440),"Да",IF(AND(Def_0=0.1,Fn&gt;=470,Fv&lt;=1000,diap_4=470),"Да",IF(AND(Def_0=0.1,Fn&gt;=556,Fv&lt;=1000,diap_4=650),"Да",IF(AND(Def_0=0.1,Fn&gt;=667,Fv&lt;=1000,diap_4=1000),"Да",IF(AND(Def_0=0.25,Fn&gt;=244,Fv&lt;=1000,diap_4=440),"Да",IF(AND(Def_0=0.25,Fn&gt;=256,Fv&lt;=1000,diap_4=470),"Да",IF(AND(Def_0=0.25,Fn&gt;=324,Fv&lt;=1000,diap_4=650),"Да",IF(AND(Def_0=0.25,Fn&gt;=428,Fv&lt;=1000,diap_4=1000),"Да",IF(AND(Def_0=0.5,Fn&gt;=132,Fv&lt;=1000,diap_4=440),"Да",IF(AND(Def_0=0.5,Fn&gt;=139,Fv&lt;=1000,diap_4=470),"Да",IF(AND(Def_0=0.5,Fn&gt;=160,Fv&lt;=1000,diap_4=650),"Да",IF(AND(Def_0=0.5,Fn&gt;=268,Fv&lt;=1000,diap_4=1000),"Да",IF(AND(Def_0=1,Fn&gt;=65,Fv&lt;=1000,diap_4=440),"Да",IF(AND(Def_0=1,Fn&gt;=70,Fv&lt;=1000,diap_4=470),"Да",IF(AND(Def_0=1,Fn&gt;=92,Fv&lt;=1000,diap_4=650),"Да",IF(AND(Def_0=1,Fn&gt;=153,Fv&lt;=1000,diap_4=1000),"Да",IF(AND(Def_0=1.5,Fn&gt;=45,Fv&lt;=1000,diap_4=440),"Да",IF(AND(Def_0=1.5,Fn&gt;=49,Fv&lt;=1000,diap_4=470),"Да",IF(AND(Def_0=1.5,Fn&gt;=63,Fv&lt;=1000,diap_4=650),"Да",IF(AND(Def_0=1.5,Fn&gt;=108,Fv&lt;=1000,diap_4=1000),"Да",IF(AND(Def_0=2,Fn&gt;=33,Fv&lt;=1000,diap_4=440),"Да",IF(AND(Def_0=2,Fn&gt;=35,Fv&lt;=1000,diap_4=470),"Да",IF(AND(Def_0=2,Fn&gt;=48,Fv&lt;=1000,diap_4=650),"Да",IF(AND(Def_0=2,Fn&gt;=83,Fv&lt;=1000,diap_4=1000),"Да",IF(((PI()*(Fn*Fv*1000*1000)*(Def_0/1000))/diap_4)+Fn*1000&gt;=Fv*1000,"Да",IF(((PI()*2*(Fn*Fv*1000*1000)*(Def_0/1000))/diap_4)+Fn*1000&gt;=Fv*1000,"Да",IF(((PI()*2.436*(Fn*Fv*1000*1000)*(Def_0/1000))/diap_4)+Fn*1000&gt;=Fv*1000,"Да","Нет"))))))))))))))))))))))))))))</f>
        <v/>
      </c>
      <c r="AG24" s="136"/>
      <c r="AH24" s="136"/>
      <c r="AI24" s="136"/>
      <c r="AJ24" s="136"/>
      <c r="AK24" s="137"/>
      <c r="AL24" s="37"/>
      <c r="AM24" s="38"/>
      <c r="AN24" s="12"/>
      <c r="AO24" s="13"/>
      <c r="AP24" s="13"/>
      <c r="AQ24" s="13"/>
    </row>
    <row r="25" spans="1:43" s="25" customFormat="1" ht="28.5" customHeight="1" x14ac:dyDescent="0.3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1"/>
      <c r="T25" s="116" t="s">
        <v>89</v>
      </c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20"/>
      <c r="AG25" s="20"/>
      <c r="AH25" s="20"/>
      <c r="AI25" s="20"/>
      <c r="AJ25" s="20"/>
      <c r="AK25" s="20"/>
      <c r="AL25" s="31"/>
      <c r="AM25" s="12"/>
      <c r="AN25" s="12"/>
      <c r="AO25" s="13"/>
      <c r="AP25" s="13"/>
      <c r="AQ25" s="13"/>
    </row>
    <row r="26" spans="1:43" s="25" customFormat="1" ht="18" customHeight="1" x14ac:dyDescent="0.3">
      <c r="A26" s="19" t="s">
        <v>71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109"/>
      <c r="N26" s="110"/>
      <c r="O26" s="110"/>
      <c r="P26" s="110"/>
      <c r="Q26" s="110"/>
      <c r="R26" s="111"/>
      <c r="S26" s="21"/>
      <c r="T26" s="20" t="s">
        <v>84</v>
      </c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124"/>
      <c r="AG26" s="125"/>
      <c r="AH26" s="125"/>
      <c r="AI26" s="125"/>
      <c r="AJ26" s="125"/>
      <c r="AK26" s="126"/>
      <c r="AL26" s="36"/>
      <c r="AM26" s="12"/>
      <c r="AN26" s="12"/>
      <c r="AO26" s="13"/>
      <c r="AP26" s="13"/>
      <c r="AQ26" s="13"/>
    </row>
    <row r="27" spans="1:43" s="25" customFormat="1" ht="7.5" customHeight="1" x14ac:dyDescent="0.3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1"/>
      <c r="AL27" s="31"/>
      <c r="AM27" s="12"/>
      <c r="AN27" s="12"/>
      <c r="AO27" s="13"/>
      <c r="AP27" s="13"/>
      <c r="AQ27" s="13"/>
    </row>
    <row r="28" spans="1:43" s="25" customFormat="1" ht="18" customHeight="1" x14ac:dyDescent="0.3">
      <c r="A28" s="19" t="s">
        <v>79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109"/>
      <c r="N28" s="110"/>
      <c r="O28" s="110"/>
      <c r="P28" s="110"/>
      <c r="Q28" s="110"/>
      <c r="R28" s="111"/>
      <c r="S28" s="21"/>
      <c r="W28" s="147"/>
      <c r="X28" s="147"/>
      <c r="Y28" s="147"/>
      <c r="Z28" s="147"/>
      <c r="AA28" s="147"/>
      <c r="AB28" s="147"/>
      <c r="AC28" s="147"/>
      <c r="AD28" s="147"/>
      <c r="AE28" s="147"/>
      <c r="AL28" s="41"/>
      <c r="AM28" s="12"/>
      <c r="AN28" s="12"/>
      <c r="AO28" s="13"/>
      <c r="AP28" s="13"/>
      <c r="AQ28" s="13"/>
    </row>
    <row r="29" spans="1:43" s="25" customFormat="1" ht="7.5" customHeight="1" x14ac:dyDescent="0.3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1"/>
      <c r="AL29" s="41"/>
      <c r="AM29" s="12"/>
      <c r="AN29" s="12"/>
      <c r="AO29" s="13"/>
      <c r="AP29" s="13"/>
      <c r="AQ29" s="13"/>
    </row>
    <row r="30" spans="1:43" s="25" customFormat="1" ht="18" customHeight="1" x14ac:dyDescent="0.3">
      <c r="A30" s="19" t="s">
        <v>73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109"/>
      <c r="N30" s="110"/>
      <c r="O30" s="110"/>
      <c r="P30" s="110"/>
      <c r="Q30" s="110"/>
      <c r="R30" s="111"/>
      <c r="S30" s="21"/>
      <c r="AB30" s="147"/>
      <c r="AC30" s="147"/>
      <c r="AD30" s="147"/>
      <c r="AE30" s="147"/>
      <c r="AF30" s="147"/>
      <c r="AK30" s="97"/>
      <c r="AL30" s="96"/>
      <c r="AM30" s="12"/>
      <c r="AN30" s="12"/>
      <c r="AO30" s="13"/>
      <c r="AP30" s="13"/>
      <c r="AQ30" s="13"/>
    </row>
    <row r="31" spans="1:43" ht="8.25" customHeight="1" x14ac:dyDescent="0.3">
      <c r="A31" s="42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4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5"/>
      <c r="AM31" s="46"/>
      <c r="AN31" s="8"/>
    </row>
    <row r="32" spans="1:43" ht="28.5" customHeight="1" x14ac:dyDescent="0.2">
      <c r="A32" s="127" t="str">
        <f>IF(OR(nom_dl_tok=0,induct=0),"",CONCATENATE("ВЧЗ")&amp;((IF(Def=0,"",IF(Def="","","С"))&amp;(IF(Pedest=0,"",IF(Pedest="","","П"))))&amp;"-"&amp;nom_dl_tok&amp;"-"&amp;induct&amp;"-"&amp;nom_kt_tok&amp;"-"&amp;ydar_tok&amp;"-"&amp;min_active&amp;""&amp;"("&amp;(Fn&amp;"-"&amp;Fv)&amp;")")&amp;" УХЛ1")</f>
        <v/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</row>
    <row r="33" spans="1:38" ht="18" customHeight="1" x14ac:dyDescent="0.2">
      <c r="A33" s="113" t="s">
        <v>15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4" t="s">
        <v>16</v>
      </c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</row>
    <row r="34" spans="1:38" ht="9.75" customHeight="1" x14ac:dyDescent="0.2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</row>
    <row r="35" spans="1:38" ht="7.5" customHeight="1" x14ac:dyDescent="0.2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17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9"/>
    </row>
    <row r="36" spans="1:38" ht="17.25" customHeight="1" x14ac:dyDescent="0.3">
      <c r="A36" s="129" t="s">
        <v>87</v>
      </c>
      <c r="B36" s="130"/>
      <c r="C36" s="130"/>
      <c r="D36" s="130"/>
      <c r="E36" s="130"/>
      <c r="F36" s="98" t="s">
        <v>88</v>
      </c>
      <c r="G36" s="99"/>
      <c r="H36" s="20"/>
      <c r="I36" s="20"/>
      <c r="J36" s="20"/>
      <c r="K36" s="20"/>
      <c r="L36" s="20"/>
      <c r="M36" s="109"/>
      <c r="N36" s="110"/>
      <c r="O36" s="110"/>
      <c r="P36" s="110"/>
      <c r="Q36" s="110"/>
      <c r="R36" s="111"/>
      <c r="S36" s="21"/>
      <c r="T36" s="20" t="s">
        <v>77</v>
      </c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128">
        <f>M36</f>
        <v>0</v>
      </c>
      <c r="AG36" s="128"/>
      <c r="AH36" s="128"/>
      <c r="AI36" s="128"/>
      <c r="AJ36" s="128"/>
      <c r="AK36" s="128"/>
      <c r="AL36" s="50"/>
    </row>
    <row r="37" spans="1:38" ht="7.5" customHeight="1" x14ac:dyDescent="0.3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3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4"/>
    </row>
    <row r="38" spans="1:38" ht="17.25" customHeight="1" x14ac:dyDescent="0.3">
      <c r="A38" s="55" t="s">
        <v>17</v>
      </c>
      <c r="M38" s="109"/>
      <c r="N38" s="110"/>
      <c r="O38" s="110"/>
      <c r="P38" s="110"/>
      <c r="Q38" s="110"/>
      <c r="R38" s="111"/>
      <c r="S38" s="56"/>
      <c r="T38" s="57" t="s">
        <v>91</v>
      </c>
      <c r="U38" s="57"/>
      <c r="V38" s="57"/>
      <c r="W38" s="57"/>
      <c r="X38" s="57"/>
      <c r="Y38" s="57"/>
      <c r="Z38" s="57"/>
      <c r="AA38" s="58"/>
      <c r="AB38" s="58"/>
      <c r="AC38" s="58"/>
      <c r="AD38" s="58"/>
      <c r="AE38" s="58"/>
      <c r="AF38" s="115"/>
      <c r="AG38" s="115"/>
      <c r="AH38" s="115"/>
      <c r="AI38" s="115"/>
      <c r="AJ38" s="115"/>
      <c r="AK38" s="115"/>
      <c r="AL38" s="59"/>
    </row>
    <row r="39" spans="1:38" ht="7.5" customHeight="1" x14ac:dyDescent="0.3">
      <c r="A39" s="60"/>
      <c r="S39" s="53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4"/>
    </row>
    <row r="40" spans="1:38" ht="17.25" customHeight="1" x14ac:dyDescent="0.3">
      <c r="A40" s="61" t="s">
        <v>18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109"/>
      <c r="N40" s="110"/>
      <c r="O40" s="110"/>
      <c r="P40" s="110"/>
      <c r="Q40" s="110"/>
      <c r="R40" s="111"/>
      <c r="S40" s="21"/>
      <c r="T40" s="20" t="s">
        <v>83</v>
      </c>
      <c r="U40" s="20"/>
      <c r="V40" s="20"/>
      <c r="W40" s="20"/>
      <c r="X40" s="20"/>
      <c r="Y40" s="20"/>
      <c r="Z40" s="20"/>
      <c r="AA40" s="58"/>
      <c r="AB40" s="58"/>
      <c r="AC40" s="58"/>
      <c r="AD40" s="58"/>
      <c r="AE40" s="58"/>
      <c r="AF40" s="115"/>
      <c r="AG40" s="115"/>
      <c r="AH40" s="115"/>
      <c r="AI40" s="115"/>
      <c r="AJ40" s="115"/>
      <c r="AK40" s="115"/>
      <c r="AL40" s="59"/>
    </row>
    <row r="41" spans="1:38" ht="8.25" customHeight="1" x14ac:dyDescent="0.3">
      <c r="A41" s="51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3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4"/>
    </row>
    <row r="42" spans="1:38" ht="17.25" customHeight="1" x14ac:dyDescent="0.3">
      <c r="A42" s="19" t="s">
        <v>21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109"/>
      <c r="N42" s="110"/>
      <c r="O42" s="110"/>
      <c r="P42" s="110"/>
      <c r="Q42" s="110"/>
      <c r="R42" s="111"/>
      <c r="S42" s="56"/>
      <c r="T42" s="57" t="s">
        <v>82</v>
      </c>
      <c r="U42" s="57"/>
      <c r="V42" s="57"/>
      <c r="W42" s="57"/>
      <c r="X42" s="57"/>
      <c r="Y42" s="57"/>
      <c r="Z42" s="57"/>
      <c r="AA42" s="58"/>
      <c r="AB42" s="58"/>
      <c r="AC42" s="58"/>
      <c r="AD42" s="58"/>
      <c r="AE42" s="58"/>
      <c r="AF42" s="115"/>
      <c r="AG42" s="115"/>
      <c r="AH42" s="115"/>
      <c r="AI42" s="115"/>
      <c r="AJ42" s="115"/>
      <c r="AK42" s="115"/>
      <c r="AL42" s="59"/>
    </row>
    <row r="43" spans="1:38" ht="7.5" customHeight="1" x14ac:dyDescent="0.3">
      <c r="A43" s="51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3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4"/>
    </row>
    <row r="44" spans="1:38" ht="17.25" customHeight="1" x14ac:dyDescent="0.3">
      <c r="A44" s="61" t="s">
        <v>22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109"/>
      <c r="N44" s="110"/>
      <c r="O44" s="110"/>
      <c r="P44" s="110"/>
      <c r="Q44" s="110"/>
      <c r="R44" s="111"/>
      <c r="S44" s="56"/>
      <c r="T44" s="57" t="s">
        <v>80</v>
      </c>
      <c r="U44" s="57"/>
      <c r="V44" s="57"/>
      <c r="W44" s="57"/>
      <c r="X44" s="57"/>
      <c r="Y44" s="57"/>
      <c r="Z44" s="57"/>
      <c r="AA44" s="58"/>
      <c r="AB44" s="58"/>
      <c r="AC44" s="58"/>
      <c r="AD44" s="58"/>
      <c r="AE44" s="58"/>
      <c r="AF44" s="115"/>
      <c r="AG44" s="115"/>
      <c r="AH44" s="115"/>
      <c r="AI44" s="115"/>
      <c r="AJ44" s="115"/>
      <c r="AK44" s="115"/>
      <c r="AL44" s="59"/>
    </row>
    <row r="45" spans="1:38" ht="7.5" customHeight="1" x14ac:dyDescent="0.3">
      <c r="A45" s="51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3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4"/>
    </row>
    <row r="46" spans="1:38" ht="17.25" customHeight="1" x14ac:dyDescent="0.3">
      <c r="A46" s="61" t="s">
        <v>23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109"/>
      <c r="N46" s="110"/>
      <c r="O46" s="110"/>
      <c r="P46" s="110"/>
      <c r="Q46" s="110"/>
      <c r="R46" s="111"/>
      <c r="S46" s="56"/>
      <c r="T46" s="57" t="s">
        <v>76</v>
      </c>
      <c r="U46" s="57"/>
      <c r="V46" s="57"/>
      <c r="W46" s="57"/>
      <c r="X46" s="57"/>
      <c r="Y46" s="57"/>
      <c r="Z46" s="57"/>
      <c r="AA46" s="52"/>
      <c r="AB46" s="52"/>
      <c r="AC46" s="52"/>
      <c r="AD46" s="52"/>
      <c r="AE46" s="52"/>
      <c r="AF46" s="115"/>
      <c r="AG46" s="115"/>
      <c r="AH46" s="115"/>
      <c r="AI46" s="115"/>
      <c r="AJ46" s="115"/>
      <c r="AK46" s="115"/>
      <c r="AL46" s="54"/>
    </row>
    <row r="47" spans="1:38" ht="7.5" customHeight="1" x14ac:dyDescent="0.3">
      <c r="A47" s="51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3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4"/>
    </row>
    <row r="48" spans="1:38" ht="17.25" customHeight="1" x14ac:dyDescent="0.3">
      <c r="A48" s="61" t="s">
        <v>24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109"/>
      <c r="N48" s="110"/>
      <c r="O48" s="110"/>
      <c r="P48" s="110"/>
      <c r="Q48" s="110"/>
      <c r="R48" s="111"/>
      <c r="S48" s="56"/>
      <c r="T48" s="57"/>
      <c r="U48" s="57"/>
      <c r="V48" s="57"/>
      <c r="W48" s="57"/>
      <c r="X48" s="57"/>
      <c r="Y48" s="57"/>
      <c r="Z48" s="57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9"/>
    </row>
    <row r="49" spans="1:43" ht="7.5" customHeight="1" x14ac:dyDescent="0.3">
      <c r="A49" s="51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3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4"/>
    </row>
    <row r="50" spans="1:43" ht="17.25" customHeight="1" x14ac:dyDescent="0.3">
      <c r="A50" s="61" t="s">
        <v>25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109"/>
      <c r="N50" s="110"/>
      <c r="O50" s="110"/>
      <c r="P50" s="110"/>
      <c r="Q50" s="110"/>
      <c r="R50" s="111"/>
      <c r="S50" s="56"/>
      <c r="T50" s="57"/>
      <c r="U50" s="57"/>
      <c r="V50" s="57"/>
      <c r="W50" s="57"/>
      <c r="X50" s="57"/>
      <c r="Y50" s="57"/>
      <c r="Z50" s="57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4"/>
    </row>
    <row r="51" spans="1:43" ht="7.5" customHeight="1" x14ac:dyDescent="0.3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3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4"/>
    </row>
    <row r="52" spans="1:43" ht="20.25" customHeight="1" x14ac:dyDescent="0.3">
      <c r="A52" s="100" t="s">
        <v>95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9"/>
      <c r="N52" s="110"/>
      <c r="O52" s="110"/>
      <c r="P52" s="110"/>
      <c r="Q52" s="110"/>
      <c r="R52" s="111"/>
      <c r="S52" s="53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4"/>
    </row>
    <row r="53" spans="1:43" ht="7.5" customHeight="1" x14ac:dyDescent="0.3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3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4"/>
    </row>
    <row r="54" spans="1:43" ht="17.25" customHeight="1" x14ac:dyDescent="0.3">
      <c r="A54" s="61" t="s">
        <v>26</v>
      </c>
      <c r="M54" s="109"/>
      <c r="N54" s="110"/>
      <c r="O54" s="110"/>
      <c r="P54" s="110"/>
      <c r="Q54" s="110"/>
      <c r="R54" s="111"/>
      <c r="S54" s="53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4"/>
    </row>
    <row r="55" spans="1:43" ht="7.5" customHeight="1" x14ac:dyDescent="0.2">
      <c r="A55" s="60"/>
      <c r="S55" s="62"/>
      <c r="AL55" s="63"/>
    </row>
    <row r="56" spans="1:43" ht="17.25" customHeight="1" x14ac:dyDescent="0.3">
      <c r="A56" s="55" t="s">
        <v>27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38"/>
      <c r="N56" s="139"/>
      <c r="O56" s="139"/>
      <c r="P56" s="139"/>
      <c r="Q56" s="139"/>
      <c r="R56" s="140"/>
      <c r="S56" s="62"/>
      <c r="AL56" s="63"/>
    </row>
    <row r="57" spans="1:43" ht="7.5" customHeight="1" x14ac:dyDescent="0.3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62"/>
      <c r="T57" s="64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3"/>
    </row>
    <row r="58" spans="1:43" ht="17.25" customHeight="1" x14ac:dyDescent="0.3">
      <c r="A58" s="61" t="s">
        <v>81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09"/>
      <c r="N58" s="110"/>
      <c r="O58" s="110"/>
      <c r="P58" s="110"/>
      <c r="Q58" s="110"/>
      <c r="R58" s="111"/>
      <c r="S58" s="66"/>
      <c r="AF58" s="65"/>
      <c r="AG58" s="65"/>
      <c r="AH58" s="65"/>
      <c r="AI58" s="65"/>
      <c r="AJ58" s="65"/>
      <c r="AK58" s="65"/>
      <c r="AL58" s="63"/>
      <c r="AQ58" s="25"/>
    </row>
    <row r="59" spans="1:43" ht="7.5" customHeight="1" x14ac:dyDescent="0.3">
      <c r="A59" s="67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2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3"/>
    </row>
    <row r="60" spans="1:43" ht="17.25" customHeight="1" x14ac:dyDescent="0.2">
      <c r="A60" s="68" t="s">
        <v>28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141"/>
      <c r="N60" s="141"/>
      <c r="O60" s="141"/>
      <c r="P60" s="141"/>
      <c r="Q60" s="141"/>
      <c r="R60" s="141"/>
      <c r="S60" s="69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60"/>
    </row>
    <row r="61" spans="1:43" ht="8.25" customHeight="1" x14ac:dyDescent="0.2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1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2"/>
      <c r="AM61" s="60"/>
    </row>
    <row r="62" spans="1:43" ht="17.25" customHeight="1" x14ac:dyDescent="0.2">
      <c r="A62" s="142" t="str">
        <f>IF(OR(M36=0,M38=0),"",CONCATENATE("СМ")&amp;IF(M44="Да","М",IF(M50="Да","А",""))&amp;IF(M54="Да","Б","")&amp;IF(M40="Да","В","")&amp;IF(M42="Да","П","")&amp;IF(M46="Да","БП","")&amp;IF(M48="Да","К","")&amp;"-"&amp;M38&amp;"√3"&amp;"-"&amp;M36/1000&amp;" "&amp;M52)</f>
        <v/>
      </c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3" t="str">
        <f>IF(AF36=0,"",CONCATENATE("ФП")&amp;IF(AF40="Да","РФ"&amp;"("&amp;AF42&amp;")","")&amp;"-"&amp;AF36&amp;"("&amp;AF38&amp;") УХЛ1")</f>
        <v/>
      </c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</row>
    <row r="63" spans="1:43" ht="11.25" customHeight="1" x14ac:dyDescent="0.2">
      <c r="A63" s="113" t="s">
        <v>29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4" t="s">
        <v>30</v>
      </c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</row>
    <row r="64" spans="1:43" ht="16.5" customHeight="1" x14ac:dyDescent="0.2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</row>
    <row r="65" spans="1:40" ht="8.25" customHeight="1" x14ac:dyDescent="0.2">
      <c r="A65" s="74"/>
      <c r="S65" s="75"/>
      <c r="AL65" s="76"/>
    </row>
    <row r="66" spans="1:40" ht="18" customHeight="1" x14ac:dyDescent="0.3">
      <c r="A66" s="19" t="s">
        <v>94</v>
      </c>
      <c r="B66" s="20"/>
      <c r="C66" s="20"/>
      <c r="D66" s="20"/>
      <c r="E66" s="20"/>
      <c r="F66" s="20"/>
      <c r="G66" s="20"/>
      <c r="H66" s="23"/>
      <c r="I66" s="22"/>
      <c r="J66" s="22"/>
      <c r="K66" s="23"/>
      <c r="L66" s="23"/>
      <c r="M66" s="115"/>
      <c r="N66" s="115"/>
      <c r="O66" s="115"/>
      <c r="P66" s="115"/>
      <c r="Q66" s="115"/>
      <c r="R66" s="115"/>
      <c r="S66" s="62"/>
      <c r="T66" s="20" t="s">
        <v>75</v>
      </c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115"/>
      <c r="AG66" s="115"/>
      <c r="AH66" s="115"/>
      <c r="AI66" s="115"/>
      <c r="AJ66" s="115"/>
      <c r="AK66" s="115"/>
      <c r="AL66" s="77"/>
    </row>
    <row r="67" spans="1:40" ht="7.5" customHeight="1" x14ac:dyDescent="0.2">
      <c r="A67" s="60"/>
      <c r="S67" s="62"/>
      <c r="AL67" s="63"/>
    </row>
    <row r="68" spans="1:40" ht="18" customHeight="1" x14ac:dyDescent="0.3">
      <c r="A68" s="19" t="s">
        <v>74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115"/>
      <c r="N68" s="115"/>
      <c r="O68" s="115"/>
      <c r="P68" s="115"/>
      <c r="Q68" s="115"/>
      <c r="R68" s="115"/>
      <c r="S68" s="62"/>
      <c r="AL68" s="63"/>
    </row>
    <row r="69" spans="1:40" ht="8.25" customHeight="1" x14ac:dyDescent="0.2">
      <c r="A69" s="78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9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2"/>
    </row>
    <row r="70" spans="1:40" ht="18" customHeight="1" x14ac:dyDescent="0.25">
      <c r="AM70" s="80"/>
      <c r="AN70" s="81"/>
    </row>
    <row r="71" spans="1:40" ht="18" customHeight="1" x14ac:dyDescent="0.3">
      <c r="A71" s="20" t="s">
        <v>31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3"/>
      <c r="N71" s="83"/>
      <c r="O71" s="83"/>
      <c r="P71" s="83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84"/>
      <c r="AN71" s="85"/>
    </row>
    <row r="72" spans="1:40" ht="18" customHeight="1" x14ac:dyDescent="0.25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4"/>
      <c r="AN72" s="85"/>
    </row>
    <row r="73" spans="1:40" ht="18" customHeight="1" x14ac:dyDescent="0.2">
      <c r="A73" s="119" t="s">
        <v>32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</row>
    <row r="74" spans="1:40" ht="18" customHeight="1" x14ac:dyDescent="0.2">
      <c r="A74" s="119"/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</row>
    <row r="75" spans="1:40" ht="18" customHeight="1" x14ac:dyDescent="0.2">
      <c r="A75" s="119"/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</row>
    <row r="76" spans="1:40" ht="18" customHeight="1" x14ac:dyDescent="0.2">
      <c r="A76" s="119"/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</row>
    <row r="77" spans="1:40" ht="18" customHeight="1" x14ac:dyDescent="0.2">
      <c r="A77" s="119"/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</row>
    <row r="78" spans="1:40" ht="18" customHeight="1" x14ac:dyDescent="0.2">
      <c r="A78" s="119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</row>
    <row r="79" spans="1:40" ht="18" customHeight="1" x14ac:dyDescent="0.2">
      <c r="A79" s="119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</row>
    <row r="80" spans="1:40" ht="18" customHeight="1" x14ac:dyDescent="0.2">
      <c r="A80" s="119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</row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</sheetData>
  <sheetProtection password="918D" sheet="1" objects="1" scenarios="1"/>
  <scenarios current="0" show="0">
    <scenario name="Выбор номинального тока" locked="1" count="6" user="Calc" comment="Автор: Пользователь Windows , 20.04.2020">
      <inputCells r="M16" val="100"/>
      <inputCells r="N16" val=""/>
      <inputCells r="O16" val=""/>
      <inputCells r="P16" val=""/>
      <inputCells r="Q16" val=""/>
      <inputCells r="R16" val=""/>
    </scenario>
  </scenarios>
  <mergeCells count="62">
    <mergeCell ref="Q71:AL71"/>
    <mergeCell ref="A73:AN80"/>
    <mergeCell ref="AF20:AK20"/>
    <mergeCell ref="AF24:AK24"/>
    <mergeCell ref="A63:S64"/>
    <mergeCell ref="T63:AL64"/>
    <mergeCell ref="M66:R66"/>
    <mergeCell ref="AF66:AK66"/>
    <mergeCell ref="M68:R68"/>
    <mergeCell ref="M56:R56"/>
    <mergeCell ref="M58:R58"/>
    <mergeCell ref="M60:R60"/>
    <mergeCell ref="A62:S62"/>
    <mergeCell ref="T62:AL62"/>
    <mergeCell ref="M46:R46"/>
    <mergeCell ref="AF46:AK46"/>
    <mergeCell ref="M48:R48"/>
    <mergeCell ref="M50:R50"/>
    <mergeCell ref="M54:R54"/>
    <mergeCell ref="M40:R40"/>
    <mergeCell ref="AF40:AK40"/>
    <mergeCell ref="M42:R42"/>
    <mergeCell ref="AF42:AK42"/>
    <mergeCell ref="M44:R44"/>
    <mergeCell ref="AF44:AK44"/>
    <mergeCell ref="M52:R52"/>
    <mergeCell ref="A33:S34"/>
    <mergeCell ref="T33:AL34"/>
    <mergeCell ref="M36:R36"/>
    <mergeCell ref="AF36:AK36"/>
    <mergeCell ref="M38:R38"/>
    <mergeCell ref="AF38:AK38"/>
    <mergeCell ref="A36:E36"/>
    <mergeCell ref="M28:R28"/>
    <mergeCell ref="AF22:AK22"/>
    <mergeCell ref="M30:R30"/>
    <mergeCell ref="AF26:AK26"/>
    <mergeCell ref="A32:AL32"/>
    <mergeCell ref="W28:AE28"/>
    <mergeCell ref="AB30:AF30"/>
    <mergeCell ref="M20:R20"/>
    <mergeCell ref="AF18:AK18"/>
    <mergeCell ref="M24:R24"/>
    <mergeCell ref="M26:R26"/>
    <mergeCell ref="A13:S14"/>
    <mergeCell ref="T13:AL14"/>
    <mergeCell ref="M16:R16"/>
    <mergeCell ref="AF16:AK16"/>
    <mergeCell ref="M18:R18"/>
    <mergeCell ref="M22:R22"/>
    <mergeCell ref="T25:AE25"/>
    <mergeCell ref="T24:AE24"/>
    <mergeCell ref="I9:T9"/>
    <mergeCell ref="AA9:AL9"/>
    <mergeCell ref="I10:T10"/>
    <mergeCell ref="AA10:AL10"/>
    <mergeCell ref="I11:T11"/>
    <mergeCell ref="M5:X5"/>
    <mergeCell ref="AD5:AN5"/>
    <mergeCell ref="A6:AK6"/>
    <mergeCell ref="I8:T8"/>
    <mergeCell ref="AA8:AL8"/>
  </mergeCells>
  <dataValidations count="17">
    <dataValidation type="list" allowBlank="1" showInputMessage="1" showErrorMessage="1" sqref="I10:T10" xr:uid="{00000000-0002-0000-0000-000000000000}">
      <formula1>ВЛ</formula1>
      <formula2>0</formula2>
    </dataValidation>
    <dataValidation type="list" allowBlank="1" showInputMessage="1" showErrorMessage="1" sqref="AL18 H66:L66" xr:uid="{00000000-0002-0000-0000-000001000000}">
      <formula1>Ток</formula1>
      <formula2>0</formula2>
    </dataValidation>
    <dataValidation type="list" allowBlank="1" showInputMessage="1" showErrorMessage="1" sqref="AA16:AE16 AL16" xr:uid="{00000000-0002-0000-0000-000002000000}">
      <formula1>Индуктивность</formula1>
      <formula2>0</formula2>
    </dataValidation>
    <dataValidation type="list" allowBlank="1" showInputMessage="1" showErrorMessage="1" sqref="AL26" xr:uid="{00000000-0002-0000-0000-000003000000}">
      <formula1>Нужно</formula1>
      <formula2>0</formula2>
    </dataValidation>
    <dataValidation type="list" allowBlank="1" showInputMessage="1" showErrorMessage="1" sqref="AF16:AK16 AF40:AK40 AF44:AK44" xr:uid="{00000000-0002-0000-0000-000004000000}">
      <formula1>Да</formula1>
      <formula2>0</formula2>
    </dataValidation>
    <dataValidation type="list" allowBlank="1" showInputMessage="1" showErrorMessage="1" sqref="I11:T11" xr:uid="{00000000-0002-0000-0000-000005000000}">
      <formula1>Схема</formula1>
      <formula2>0</formula2>
    </dataValidation>
    <dataValidation type="list" allowBlank="1" showInputMessage="1" showErrorMessage="1" sqref="AF36" xr:uid="{00000000-0002-0000-0000-000008000000}">
      <formula1>Емкость</formula1>
      <formula2>0</formula2>
    </dataValidation>
    <dataValidation type="list" allowBlank="1" showInputMessage="1" showErrorMessage="1" sqref="M20:R20" xr:uid="{5026EC23-61E4-4360-8E22-6DEFF82D4B39}">
      <formula1>ТокКЗуд</formula1>
    </dataValidation>
    <dataValidation type="list" allowBlank="1" showInputMessage="1" showErrorMessage="1" sqref="M18:R18" xr:uid="{8AA48B8C-C6E9-467D-84DC-BF66ACC94CE5}">
      <formula1>ТокКЗдлит</formula1>
    </dataValidation>
    <dataValidation type="list" allowBlank="1" showInputMessage="1" showErrorMessage="1" sqref="M28:R28 M54:R54 M50:R50 M40:R40 M42:R42 M44:R44 M46:R46 M48:R48 M58:R58" xr:uid="{2B9412C8-D43E-41A4-915A-C0E26318AD0A}">
      <formula1>Да</formula1>
    </dataValidation>
    <dataValidation type="list" allowBlank="1" showInputMessage="1" showErrorMessage="1" sqref="M16:R16" xr:uid="{382BC728-8294-4EDF-83F2-B588DDD937E7}">
      <formula1>Ток</formula1>
    </dataValidation>
    <dataValidation type="list" allowBlank="1" showInputMessage="1" showErrorMessage="1" sqref="M36" xr:uid="{100C93D6-7F05-4A52-B3B0-2AA9F67F2116}">
      <formula1>Емкость</formula1>
    </dataValidation>
    <dataValidation type="custom" allowBlank="1" showErrorMessage="1" sqref="AF20" xr:uid="{00000000-0002-0000-0000-000009000000}">
      <formula1>AF20&gt;=AF18</formula1>
      <formula2>0</formula2>
    </dataValidation>
    <dataValidation operator="equal" allowBlank="1" showErrorMessage="1" sqref="AF18" xr:uid="{00000000-0002-0000-0000-00000A000000}">
      <formula1>AF18&lt;=AF20</formula1>
      <formula2>0</formula2>
    </dataValidation>
    <dataValidation type="list" allowBlank="1" showInputMessage="1" showErrorMessage="1" sqref="M22:R22" xr:uid="{61A5BF5B-86B4-4DA2-883B-C77B058C5A8D}">
      <formula1>Индуктивность</formula1>
    </dataValidation>
    <dataValidation type="whole" allowBlank="1" showInputMessage="1" showErrorMessage="1" sqref="M24:R24 M26:R26 AF26:AK26 M60:R60 AF46:AK46 M68:R68 AF66:AK66" xr:uid="{73589CA3-AC27-469A-B8AB-AA97D19BFE24}">
      <formula1>0</formula1>
      <formula2>100</formula2>
    </dataValidation>
    <dataValidation type="list" allowBlank="1" showInputMessage="1" showErrorMessage="1" sqref="M52:R52" xr:uid="{364F5A3C-81DB-48D9-9043-11D04ACE8213}">
      <formula1>Климат</formula1>
    </dataValidation>
  </dataValidations>
  <printOptions horizontalCentered="1"/>
  <pageMargins left="0.62986111111111098" right="0.23611111111111099" top="0.74791666666666701" bottom="0.74791666666666701" header="0.51180555555555496" footer="0.51180555555555496"/>
  <pageSetup paperSize="9" scale="59" firstPageNumber="0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4"/>
  <sheetViews>
    <sheetView view="pageBreakPreview" zoomScaleNormal="100" workbookViewId="0">
      <selection activeCell="L1" sqref="L1:L3"/>
    </sheetView>
  </sheetViews>
  <sheetFormatPr defaultColWidth="8.7109375" defaultRowHeight="12.75" x14ac:dyDescent="0.2"/>
  <cols>
    <col min="6" max="6" width="19.85546875" customWidth="1"/>
  </cols>
  <sheetData>
    <row r="1" spans="1:12" x14ac:dyDescent="0.2">
      <c r="A1" t="s">
        <v>33</v>
      </c>
      <c r="B1" t="s">
        <v>34</v>
      </c>
      <c r="C1" t="s">
        <v>35</v>
      </c>
      <c r="F1" t="s">
        <v>36</v>
      </c>
      <c r="G1">
        <v>100</v>
      </c>
      <c r="H1">
        <v>2.5</v>
      </c>
      <c r="I1">
        <v>6.5</v>
      </c>
      <c r="J1" t="s">
        <v>7</v>
      </c>
      <c r="K1">
        <v>4400</v>
      </c>
      <c r="L1" t="s">
        <v>96</v>
      </c>
    </row>
    <row r="2" spans="1:12" x14ac:dyDescent="0.2">
      <c r="E2" t="s">
        <v>20</v>
      </c>
      <c r="G2">
        <v>200</v>
      </c>
      <c r="H2">
        <v>5</v>
      </c>
      <c r="I2">
        <v>12.7</v>
      </c>
      <c r="J2" t="s">
        <v>37</v>
      </c>
      <c r="K2">
        <v>2200</v>
      </c>
      <c r="L2" t="s">
        <v>97</v>
      </c>
    </row>
    <row r="3" spans="1:12" x14ac:dyDescent="0.2">
      <c r="A3" t="s">
        <v>7</v>
      </c>
      <c r="B3">
        <v>100</v>
      </c>
      <c r="C3" s="87">
        <v>0.2</v>
      </c>
      <c r="D3" t="s">
        <v>38</v>
      </c>
      <c r="E3" t="s">
        <v>19</v>
      </c>
      <c r="F3" t="s">
        <v>39</v>
      </c>
      <c r="G3">
        <v>400</v>
      </c>
      <c r="H3">
        <v>10</v>
      </c>
      <c r="I3">
        <v>25.5</v>
      </c>
      <c r="J3" t="s">
        <v>37</v>
      </c>
      <c r="K3">
        <v>6400</v>
      </c>
      <c r="L3" t="s">
        <v>98</v>
      </c>
    </row>
    <row r="4" spans="1:12" x14ac:dyDescent="0.2">
      <c r="A4" t="s">
        <v>37</v>
      </c>
      <c r="B4">
        <v>200</v>
      </c>
      <c r="C4" s="87">
        <v>0.25</v>
      </c>
      <c r="D4" t="s">
        <v>40</v>
      </c>
      <c r="F4" t="s">
        <v>41</v>
      </c>
      <c r="G4">
        <v>630</v>
      </c>
      <c r="H4">
        <v>16</v>
      </c>
      <c r="I4">
        <v>41</v>
      </c>
      <c r="J4" t="s">
        <v>42</v>
      </c>
      <c r="K4">
        <v>3200</v>
      </c>
    </row>
    <row r="5" spans="1:12" x14ac:dyDescent="0.2">
      <c r="A5" t="s">
        <v>42</v>
      </c>
      <c r="B5">
        <v>400</v>
      </c>
      <c r="C5" s="87">
        <v>0.315</v>
      </c>
      <c r="F5" t="s">
        <v>43</v>
      </c>
      <c r="G5">
        <v>630</v>
      </c>
      <c r="H5">
        <v>40</v>
      </c>
      <c r="I5">
        <v>102</v>
      </c>
      <c r="J5" t="s">
        <v>44</v>
      </c>
      <c r="K5">
        <v>2140</v>
      </c>
    </row>
    <row r="6" spans="1:12" x14ac:dyDescent="0.2">
      <c r="A6" t="s">
        <v>44</v>
      </c>
      <c r="B6">
        <v>630</v>
      </c>
      <c r="C6" s="87">
        <v>0.4</v>
      </c>
      <c r="F6" t="s">
        <v>45</v>
      </c>
      <c r="G6">
        <v>630</v>
      </c>
      <c r="H6">
        <v>20</v>
      </c>
      <c r="I6">
        <v>51</v>
      </c>
      <c r="J6" t="s">
        <v>44</v>
      </c>
      <c r="K6">
        <v>7000</v>
      </c>
    </row>
    <row r="7" spans="1:12" x14ac:dyDescent="0.2">
      <c r="A7" t="s">
        <v>46</v>
      </c>
      <c r="B7">
        <v>800</v>
      </c>
      <c r="C7" s="87">
        <v>0.5</v>
      </c>
      <c r="F7" t="s">
        <v>47</v>
      </c>
      <c r="G7">
        <v>1250</v>
      </c>
      <c r="H7">
        <v>31.5</v>
      </c>
      <c r="I7">
        <v>80</v>
      </c>
      <c r="J7" t="s">
        <v>46</v>
      </c>
      <c r="K7">
        <v>4650</v>
      </c>
    </row>
    <row r="8" spans="1:12" x14ac:dyDescent="0.2">
      <c r="A8" t="s">
        <v>48</v>
      </c>
      <c r="B8">
        <v>1000</v>
      </c>
      <c r="C8" s="87" t="s">
        <v>49</v>
      </c>
      <c r="F8" t="s">
        <v>50</v>
      </c>
      <c r="G8">
        <v>1250</v>
      </c>
      <c r="H8">
        <v>40</v>
      </c>
      <c r="I8">
        <v>102</v>
      </c>
      <c r="J8" t="s">
        <v>46</v>
      </c>
      <c r="K8">
        <v>175000</v>
      </c>
    </row>
    <row r="9" spans="1:12" x14ac:dyDescent="0.2">
      <c r="B9">
        <v>1250</v>
      </c>
      <c r="C9" s="87">
        <v>1.5</v>
      </c>
      <c r="G9">
        <v>2000</v>
      </c>
      <c r="H9">
        <v>50</v>
      </c>
      <c r="I9">
        <v>128</v>
      </c>
      <c r="J9" t="s">
        <v>48</v>
      </c>
      <c r="K9">
        <v>3000</v>
      </c>
    </row>
    <row r="10" spans="1:12" x14ac:dyDescent="0.2">
      <c r="B10">
        <v>1600</v>
      </c>
      <c r="C10" s="87" t="s">
        <v>51</v>
      </c>
      <c r="G10">
        <v>2000</v>
      </c>
      <c r="H10">
        <v>40</v>
      </c>
      <c r="I10">
        <v>102</v>
      </c>
      <c r="J10" t="s">
        <v>48</v>
      </c>
      <c r="K10">
        <v>17500</v>
      </c>
    </row>
    <row r="11" spans="1:12" x14ac:dyDescent="0.2">
      <c r="B11">
        <v>2000</v>
      </c>
      <c r="G11">
        <v>3150</v>
      </c>
      <c r="H11">
        <v>40</v>
      </c>
      <c r="I11">
        <v>102</v>
      </c>
    </row>
    <row r="12" spans="1:12" x14ac:dyDescent="0.2">
      <c r="B12">
        <v>2500</v>
      </c>
      <c r="G12">
        <v>3150</v>
      </c>
      <c r="H12">
        <v>54</v>
      </c>
      <c r="I12">
        <v>138</v>
      </c>
    </row>
    <row r="13" spans="1:12" x14ac:dyDescent="0.2">
      <c r="B13">
        <v>3150</v>
      </c>
      <c r="G13">
        <v>4000</v>
      </c>
      <c r="H13">
        <v>63</v>
      </c>
      <c r="I13">
        <v>161</v>
      </c>
    </row>
    <row r="14" spans="1:12" x14ac:dyDescent="0.2">
      <c r="B14">
        <v>4000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6"/>
  <sheetViews>
    <sheetView view="pageBreakPreview" zoomScaleNormal="100" workbookViewId="0">
      <selection activeCell="G18" sqref="G18"/>
    </sheetView>
  </sheetViews>
  <sheetFormatPr defaultColWidth="8.7109375" defaultRowHeight="12.75" x14ac:dyDescent="0.2"/>
  <cols>
    <col min="1" max="1" width="6.42578125" customWidth="1"/>
    <col min="2" max="2" width="14.28515625" customWidth="1"/>
    <col min="3" max="3" width="7.28515625" customWidth="1"/>
    <col min="4" max="4" width="7.42578125" customWidth="1"/>
    <col min="5" max="5" width="39.5703125" customWidth="1"/>
    <col min="6" max="6" width="18.5703125" customWidth="1"/>
    <col min="7" max="7" width="17.42578125" customWidth="1"/>
    <col min="8" max="8" width="19.28515625" customWidth="1"/>
    <col min="9" max="9" width="10.85546875" customWidth="1"/>
    <col min="10" max="10" width="9.85546875" customWidth="1"/>
    <col min="11" max="11" width="10.5703125" customWidth="1"/>
    <col min="12" max="12" width="10.28515625" customWidth="1"/>
    <col min="13" max="13" width="25.7109375" customWidth="1"/>
    <col min="15" max="15" width="14.7109375" customWidth="1"/>
    <col min="16" max="16" width="15.28515625" customWidth="1"/>
    <col min="17" max="17" width="11.140625" customWidth="1"/>
    <col min="19" max="19" width="11.28515625" customWidth="1"/>
  </cols>
  <sheetData>
    <row r="1" spans="1:32" ht="38.25" customHeight="1" thickBot="1" x14ac:dyDescent="0.25">
      <c r="A1" s="94" t="s">
        <v>52</v>
      </c>
      <c r="B1" s="94" t="s">
        <v>53</v>
      </c>
      <c r="C1" s="94" t="s">
        <v>54</v>
      </c>
      <c r="D1" s="94" t="s">
        <v>55</v>
      </c>
      <c r="E1" s="95" t="s">
        <v>56</v>
      </c>
      <c r="F1" s="95" t="s">
        <v>57</v>
      </c>
      <c r="G1" s="95" t="s">
        <v>58</v>
      </c>
      <c r="H1" s="95" t="s">
        <v>59</v>
      </c>
      <c r="I1" s="95" t="s">
        <v>60</v>
      </c>
      <c r="J1" s="95" t="s">
        <v>61</v>
      </c>
      <c r="K1" s="95" t="s">
        <v>62</v>
      </c>
      <c r="L1" s="95" t="s">
        <v>63</v>
      </c>
      <c r="M1" s="95" t="s">
        <v>64</v>
      </c>
      <c r="N1" s="95" t="s">
        <v>65</v>
      </c>
      <c r="O1" s="95" t="s">
        <v>66</v>
      </c>
      <c r="P1" s="95" t="s">
        <v>67</v>
      </c>
      <c r="Q1" s="95" t="s">
        <v>68</v>
      </c>
      <c r="R1" s="95" t="s">
        <v>69</v>
      </c>
      <c r="S1" s="95" t="s">
        <v>70</v>
      </c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90"/>
      <c r="AF1" s="90"/>
    </row>
    <row r="2" spans="1:32" ht="14.25" thickTop="1" thickBot="1" x14ac:dyDescent="0.25">
      <c r="A2" s="95"/>
      <c r="B2" s="95"/>
      <c r="C2" s="95"/>
      <c r="D2" s="95"/>
      <c r="E2" s="146" t="str">
        <f>Type_Zagr</f>
        <v/>
      </c>
      <c r="F2" s="146">
        <f>'Карта заказа'!M22</f>
        <v>0</v>
      </c>
      <c r="G2" s="146">
        <f>nom_dl_tok</f>
        <v>0</v>
      </c>
      <c r="H2" s="146">
        <f>nom_kt_tok</f>
        <v>0</v>
      </c>
      <c r="I2" s="146">
        <f>ydar_tok</f>
        <v>0</v>
      </c>
      <c r="J2" s="146" t="str">
        <f>IF(OR(O2="556-1000",O2="324-1000",O2="160-1000",O2="92-1000",O2="33-1000",O24="48-1000"),"ЭНШ","ЭНП")</f>
        <v>ЭНП</v>
      </c>
      <c r="K2" s="146">
        <v>2</v>
      </c>
      <c r="L2" s="146">
        <v>1</v>
      </c>
      <c r="M2" s="146">
        <f>min_active</f>
        <v>0</v>
      </c>
      <c r="N2" s="146" t="str">
        <f>IF(class_vl="35 кВ","35",IF(class_vl="110 кВ","110",IF(class_vl="220 кВ","220",IF(class_vl="330 кВ","330",IF(class_vl="500 кВ","500",IF(class_vl="750 кВ","750",))))))</f>
        <v>110</v>
      </c>
      <c r="O2" s="146" t="str">
        <f>Fn&amp;"-"&amp;Fv</f>
        <v>-</v>
      </c>
      <c r="P2" s="146" t="str">
        <f>IF(Def=0,"Нет",Def)</f>
        <v>Нет</v>
      </c>
      <c r="Q2" s="146" t="str">
        <f>IF(Pedest=0,"Нет",Pedest)</f>
        <v>Нет</v>
      </c>
      <c r="R2" s="144"/>
      <c r="S2" s="145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1:32" ht="13.5" thickTop="1" x14ac:dyDescent="0.2"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32" x14ac:dyDescent="0.2"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</row>
    <row r="5" spans="1:32" x14ac:dyDescent="0.2"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</row>
    <row r="6" spans="1:32" x14ac:dyDescent="0.2">
      <c r="C6" s="89"/>
      <c r="D6" s="89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33</vt:i4>
      </vt:variant>
    </vt:vector>
  </HeadingPairs>
  <TitlesOfParts>
    <vt:vector size="36" baseType="lpstr">
      <vt:lpstr>Карта заказа</vt:lpstr>
      <vt:lpstr>Справочник</vt:lpstr>
      <vt:lpstr>для таблицы учета</vt:lpstr>
      <vt:lpstr>class_vl</vt:lpstr>
      <vt:lpstr>class_vl_0</vt:lpstr>
      <vt:lpstr>class_vl_1</vt:lpstr>
      <vt:lpstr>Def</vt:lpstr>
      <vt:lpstr>Def_0</vt:lpstr>
      <vt:lpstr>Def_1</vt:lpstr>
      <vt:lpstr>diap_4</vt:lpstr>
      <vt:lpstr>diap_4_0</vt:lpstr>
      <vt:lpstr>diap_4_1</vt:lpstr>
      <vt:lpstr>Fn</vt:lpstr>
      <vt:lpstr>Fv</vt:lpstr>
      <vt:lpstr>induct</vt:lpstr>
      <vt:lpstr>min_active</vt:lpstr>
      <vt:lpstr>min_active_0</vt:lpstr>
      <vt:lpstr>min_active_1</vt:lpstr>
      <vt:lpstr>nom_dl_tok</vt:lpstr>
      <vt:lpstr>nom_dl_tok_0</vt:lpstr>
      <vt:lpstr>nom_dl_tok_1</vt:lpstr>
      <vt:lpstr>nom_kt_tok</vt:lpstr>
      <vt:lpstr>nom_kt_tok_0</vt:lpstr>
      <vt:lpstr>nom_kt_tok_1</vt:lpstr>
      <vt:lpstr>Pedest</vt:lpstr>
      <vt:lpstr>Type_Zagr</vt:lpstr>
      <vt:lpstr>ydar_tok</vt:lpstr>
      <vt:lpstr>ВЛ</vt:lpstr>
      <vt:lpstr>Да</vt:lpstr>
      <vt:lpstr>Индуктивность</vt:lpstr>
      <vt:lpstr>Климат</vt:lpstr>
      <vt:lpstr>Нужно</vt:lpstr>
      <vt:lpstr>'Карта заказа'!Область_печати</vt:lpstr>
      <vt:lpstr>Справочник!Область_печати</vt:lpstr>
      <vt:lpstr>Схема</vt:lpstr>
      <vt:lpstr>Ток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Карта заказа</dc:title>
  <dc:subject/>
  <dc:creator>Natalia korotovskih</dc:creator>
  <dc:description/>
  <cp:lastModifiedBy>Пользователь Windows</cp:lastModifiedBy>
  <cp:revision>8</cp:revision>
  <cp:lastPrinted>2020-10-12T06:45:33Z</cp:lastPrinted>
  <dcterms:created xsi:type="dcterms:W3CDTF">2010-04-09T02:27:22Z</dcterms:created>
  <dcterms:modified xsi:type="dcterms:W3CDTF">2020-10-16T07:47:52Z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_NewReviewCycle">
    <vt:lpwstr/>
  </property>
</Properties>
</file>